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s>
  <calcPr calcId="145621"/>
</workbook>
</file>

<file path=xl/calcChain.xml><?xml version="1.0" encoding="utf-8"?>
<calcChain xmlns="http://schemas.openxmlformats.org/spreadsheetml/2006/main">
  <c r="F13" i="16" l="1"/>
  <c r="F41" i="16"/>
  <c r="D4" i="4"/>
  <c r="B36" i="10"/>
  <c r="C36" i="10"/>
  <c r="C10" i="4"/>
  <c r="E36" i="10"/>
  <c r="K36" i="10"/>
  <c r="F10" i="4"/>
  <c r="F36" i="10"/>
  <c r="D10" i="4"/>
  <c r="H36" i="10"/>
  <c r="L36" i="10"/>
  <c r="G10" i="4"/>
  <c r="I36"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H41" i="16"/>
  <c r="L41" i="16"/>
  <c r="G4" i="4" s="1"/>
  <c r="G22" i="4" s="1"/>
  <c r="G24" i="4" s="1"/>
  <c r="H11" i="18"/>
  <c r="E12" i="4"/>
  <c r="C41" i="16"/>
  <c r="C4" i="4"/>
  <c r="C5" i="4"/>
  <c r="C11" i="18"/>
  <c r="C12" i="4"/>
  <c r="E41" i="16"/>
  <c r="K41" i="16"/>
  <c r="F4" i="4"/>
  <c r="I41" i="16"/>
  <c r="E4" i="4"/>
  <c r="B41" i="16"/>
  <c r="E11" i="18"/>
  <c r="K11" i="18"/>
  <c r="F12" i="4"/>
  <c r="I27" i="5"/>
  <c r="E9" i="4"/>
  <c r="F27" i="5"/>
  <c r="D9" i="4"/>
  <c r="C27" i="5"/>
  <c r="C9" i="4"/>
  <c r="F13" i="7"/>
  <c r="D5" i="4" s="1"/>
  <c r="D22" i="4" s="1"/>
  <c r="D24" i="4" s="1"/>
  <c r="D25" i="4" s="1"/>
  <c r="C13" i="7"/>
  <c r="I10" i="11"/>
  <c r="E13" i="4"/>
  <c r="F10" i="11"/>
  <c r="D13" i="4"/>
  <c r="C10" i="11"/>
  <c r="C13" i="4"/>
  <c r="I11" i="18"/>
  <c r="F11" i="18"/>
  <c r="D12" i="4"/>
  <c r="B11" i="18"/>
  <c r="I9" i="9"/>
  <c r="E7" i="4"/>
  <c r="F9" i="9"/>
  <c r="D7" i="4"/>
  <c r="C9" i="9"/>
  <c r="C7" i="4"/>
  <c r="E9" i="8"/>
  <c r="K9" i="8"/>
  <c r="F6" i="4"/>
  <c r="H9" i="8"/>
  <c r="L9" i="8"/>
  <c r="G6" i="4"/>
  <c r="I9" i="8"/>
  <c r="E6" i="4"/>
  <c r="F9" i="8"/>
  <c r="D6" i="4"/>
  <c r="C9" i="8"/>
  <c r="C6" i="4"/>
  <c r="I13" i="7"/>
  <c r="E5" i="4"/>
  <c r="I13" i="6"/>
  <c r="E8" i="4"/>
  <c r="F13" i="6"/>
  <c r="D8" i="4"/>
  <c r="C13" i="6"/>
  <c r="C8" i="4"/>
  <c r="E27" i="5"/>
  <c r="K27" i="5"/>
  <c r="F9" i="4"/>
  <c r="H27" i="5"/>
  <c r="L27" i="5"/>
  <c r="G9" i="4"/>
  <c r="H10" i="11"/>
  <c r="L10" i="11"/>
  <c r="G13" i="4"/>
  <c r="E10" i="11"/>
  <c r="K10" i="11"/>
  <c r="F13" i="4"/>
  <c r="B10" i="11"/>
  <c r="E9" i="9"/>
  <c r="K9" i="9"/>
  <c r="F7" i="4"/>
  <c r="H9" i="9"/>
  <c r="M9" i="9"/>
  <c r="H7" i="4"/>
  <c r="B9" i="9"/>
  <c r="B9" i="8"/>
  <c r="B13" i="7"/>
  <c r="H13" i="7"/>
  <c r="L13" i="7"/>
  <c r="G5" i="4"/>
  <c r="E13" i="7"/>
  <c r="M13" i="7"/>
  <c r="H5" i="4"/>
  <c r="K13" i="7"/>
  <c r="F5" i="4"/>
  <c r="H13" i="6"/>
  <c r="L13" i="6"/>
  <c r="G8" i="4"/>
  <c r="E13" i="6"/>
  <c r="B13" i="6"/>
  <c r="B27" i="5"/>
  <c r="L9" i="9"/>
  <c r="G7" i="4"/>
  <c r="M36" i="10"/>
  <c r="H10" i="4"/>
  <c r="K13" i="6"/>
  <c r="F8" i="4"/>
  <c r="M27" i="5"/>
  <c r="H9" i="4"/>
  <c r="M41" i="16"/>
  <c r="H4" i="4"/>
  <c r="C22" i="4"/>
  <c r="C24" i="4" s="1"/>
  <c r="C25" i="4" s="1"/>
  <c r="M11" i="20"/>
  <c r="H17" i="4"/>
  <c r="M10" i="11"/>
  <c r="H13" i="4" s="1"/>
  <c r="M9" i="8"/>
  <c r="H6" i="4"/>
  <c r="M13" i="6"/>
  <c r="H8" i="4" s="1"/>
  <c r="M11" i="18"/>
  <c r="H12" i="4"/>
  <c r="L11" i="18"/>
  <c r="G12" i="4"/>
  <c r="M11" i="19"/>
  <c r="H11" i="4"/>
  <c r="E22" i="4" l="1"/>
  <c r="E24" i="4" s="1"/>
  <c r="E25" i="4" s="1"/>
  <c r="G25" i="4" s="1"/>
  <c r="F22" i="4"/>
  <c r="F24" i="4" s="1"/>
  <c r="F25" i="4"/>
  <c r="H22"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<sst xmlns="http://schemas.openxmlformats.org/spreadsheetml/2006/main" count="669" uniqueCount="283">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</sst>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2" activePane="bottomRight" state="frozen"/>
      <selection pane="topRight" activeCell="B1" sqref="B1"/>
      <selection pane="bottomLeft" activeCell="A2" sqref="A2"/>
      <selection pane="bottomRight" activeCell="H28" sqref="H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17.27</v>
      </c>
      <c r="G4" s="99">
        <f>ShopWidget!L41</f>
        <v>10.582000000000001</v>
      </c>
      <c r="H4" s="99">
        <f>ShopWidget!M41</f>
        <v>37.979999999999997</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19.200000000000003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113.60000000000001</v>
      </c>
      <c r="E22" s="105">
        <f t="shared" si="0"/>
        <v>115.1</v>
      </c>
      <c r="F22" s="105">
        <f t="shared" si="0"/>
        <v>62.61</v>
      </c>
      <c r="G22" s="105">
        <f t="shared" si="0"/>
        <v>54.002000000000002</v>
      </c>
      <c r="H22" s="105">
        <f t="shared" si="0"/>
        <v>119.74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9.5646666666666675</v>
      </c>
      <c r="E24" s="105">
        <f>(((E22/E23)+0.49)/5)</f>
        <v>14.485499999999996</v>
      </c>
      <c r="F24" s="105">
        <f>(((F22/F23)+0.49)/5)</f>
        <v>5.3155000000000001</v>
      </c>
      <c r="G24" s="105">
        <f>(((G22/G23)+0.49)/5)</f>
        <v>6.8482500000000002</v>
      </c>
      <c r="H24" s="107" t="s">
        <v>67</v>
      </c>
    </row>
    <row r="25" spans="1:9" x14ac:dyDescent="0.2">
      <c r="A25" s="34" t="s">
        <v>19</v>
      </c>
      <c r="C25" s="108">
        <f ca="1">TODAY()+(C24*7)</f>
        <v>41667.375999999997</v>
      </c>
      <c r="D25" s="108">
        <f ca="1">TODAY()+(D24*7)</f>
        <v>41651.952666666664</v>
      </c>
      <c r="E25" s="108">
        <f ca="1">TODAY()+(E24*7)</f>
        <v>41686.398500000003</v>
      </c>
      <c r="F25" s="108">
        <f ca="1">D25+(F24*7)</f>
        <v>41689.161166666665</v>
      </c>
      <c r="G25" s="108">
        <f ca="1">E25+(G24*7)</f>
        <v>41734.33625</v>
      </c>
      <c r="H25" s="109" t="s">
        <v>65</v>
      </c>
    </row>
    <row r="27" spans="1:9" x14ac:dyDescent="0.2">
      <c r="A27" s="34" t="s">
        <v>120</v>
      </c>
      <c r="C27" s="108">
        <v>41667</v>
      </c>
      <c r="D27" s="108">
        <v>41651</v>
      </c>
      <c r="E27" s="108">
        <v>41686</v>
      </c>
      <c r="F27" s="108">
        <v>41689</v>
      </c>
      <c r="G27" s="108">
        <v>41734</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6" zoomScaleNormal="100" workbookViewId="0">
      <selection activeCell="B44" sqref="B44"/>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17.27</v>
      </c>
      <c r="L41" s="143">
        <f>H41*B43</f>
        <v>10.582000000000001</v>
      </c>
      <c r="M41" s="143">
        <f>(E41+H41)*B44</f>
        <v>37.979999999999997</v>
      </c>
      <c r="N41" s="145"/>
      <c r="O41" s="94" t="s">
        <v>148</v>
      </c>
    </row>
    <row r="43" spans="1:15" x14ac:dyDescent="0.2">
      <c r="A43" s="57" t="s">
        <v>37</v>
      </c>
      <c r="B43" s="59">
        <v>0.22</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A9" sqref="A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3</v>
      </c>
      <c r="G9" s="17"/>
      <c r="H9" s="18">
        <v>5</v>
      </c>
      <c r="I9" s="48">
        <v>4</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2</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19.200000000000003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B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2</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G7" sqref="G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7</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Steven Borowick</cp:lastModifiedBy>
  <cp:lastPrinted>2013-06-10T21:08:18Z</cp:lastPrinted>
  <dcterms:created xsi:type="dcterms:W3CDTF">2013-05-21T12:01:29Z</dcterms:created>
  <dcterms:modified xsi:type="dcterms:W3CDTF">2013-11-07T19:14:45Z</dcterms:modified>
</cp:coreProperties>
</file>