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s>
  <calcPr calcId="145621"/>
</workbook>
</file>

<file path=xl/calcChain.xml><?xml version="1.0" encoding="utf-8"?>
<calcChain xmlns="http://schemas.openxmlformats.org/spreadsheetml/2006/main">
  <c r="H43" i="16" l="1"/>
  <c r="F13" i="16" l="1"/>
  <c r="F43" i="16"/>
  <c r="D4" i="4"/>
  <c r="B36" i="10"/>
  <c r="C36" i="10"/>
  <c r="C10" i="4"/>
  <c r="E36" i="10"/>
  <c r="K36" i="10"/>
  <c r="F10" i="4"/>
  <c r="F36" i="10"/>
  <c r="D10" i="4"/>
  <c r="H36" i="10"/>
  <c r="L36" i="10"/>
  <c r="G10" i="4"/>
  <c r="I36" i="10"/>
  <c r="E10" i="4" s="1"/>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L43" i="16"/>
  <c r="G22" i="4" s="1"/>
  <c r="G24" i="4" s="1"/>
  <c r="H11" i="18"/>
  <c r="E12" i="4"/>
  <c r="C43" i="16"/>
  <c r="C4" i="4"/>
  <c r="C22" i="4" s="1"/>
  <c r="C24" i="4" s="1"/>
  <c r="C25" i="4" s="1"/>
  <c r="C5" i="4"/>
  <c r="C11" i="18"/>
  <c r="C12" i="4"/>
  <c r="E43" i="16"/>
  <c r="K43" i="16"/>
  <c r="F4" i="4"/>
  <c r="I43" i="16"/>
  <c r="E4" i="4"/>
  <c r="B43" i="16"/>
  <c r="E11" i="18"/>
  <c r="K11" i="18"/>
  <c r="F12" i="4"/>
  <c r="I27" i="5"/>
  <c r="E9" i="4" s="1"/>
  <c r="F27" i="5"/>
  <c r="D9" i="4"/>
  <c r="C27" i="5"/>
  <c r="C9" i="4"/>
  <c r="F13" i="7"/>
  <c r="D5" i="4" s="1"/>
  <c r="C13" i="7"/>
  <c r="I10" i="11"/>
  <c r="E13" i="4"/>
  <c r="F10" i="11"/>
  <c r="D13" i="4"/>
  <c r="C10" i="11"/>
  <c r="C13" i="4"/>
  <c r="I11" i="18"/>
  <c r="F11" i="18"/>
  <c r="D12" i="4"/>
  <c r="B11" i="18"/>
  <c r="I9" i="9"/>
  <c r="E7" i="4"/>
  <c r="F9" i="9"/>
  <c r="D7" i="4"/>
  <c r="C9" i="9"/>
  <c r="C7" i="4"/>
  <c r="E9" i="8"/>
  <c r="K9" i="8"/>
  <c r="F6" i="4"/>
  <c r="H9" i="8"/>
  <c r="L9" i="8"/>
  <c r="G6" i="4"/>
  <c r="I9" i="8"/>
  <c r="E6" i="4"/>
  <c r="F9" i="8"/>
  <c r="D6" i="4"/>
  <c r="C9" i="8"/>
  <c r="C6" i="4"/>
  <c r="I13" i="7"/>
  <c r="E5" i="4"/>
  <c r="I13" i="6"/>
  <c r="E8" i="4"/>
  <c r="F13" i="6"/>
  <c r="D8" i="4"/>
  <c r="C13" i="6"/>
  <c r="C8" i="4"/>
  <c r="E27" i="5"/>
  <c r="K27" i="5"/>
  <c r="F9" i="4"/>
  <c r="H27" i="5"/>
  <c r="L27" i="5"/>
  <c r="G9" i="4"/>
  <c r="H10" i="11"/>
  <c r="L10" i="11"/>
  <c r="G13" i="4"/>
  <c r="E10" i="11"/>
  <c r="K10" i="11"/>
  <c r="F13" i="4"/>
  <c r="B10" i="11"/>
  <c r="E9" i="9"/>
  <c r="K9" i="9"/>
  <c r="F7" i="4"/>
  <c r="H9" i="9"/>
  <c r="M9" i="9"/>
  <c r="H7" i="4"/>
  <c r="B9" i="9"/>
  <c r="B9" i="8"/>
  <c r="B13" i="7"/>
  <c r="H13" i="7"/>
  <c r="L13" i="7"/>
  <c r="G5" i="4"/>
  <c r="E13" i="7"/>
  <c r="M13" i="7"/>
  <c r="H5" i="4"/>
  <c r="K13" i="7"/>
  <c r="F5" i="4"/>
  <c r="H13" i="6"/>
  <c r="L13" i="6"/>
  <c r="G8" i="4"/>
  <c r="E13" i="6"/>
  <c r="B13" i="6"/>
  <c r="B27" i="5"/>
  <c r="L9" i="9"/>
  <c r="G7" i="4"/>
  <c r="M36" i="10"/>
  <c r="H10" i="4"/>
  <c r="K13" i="6"/>
  <c r="F8" i="4"/>
  <c r="M27" i="5"/>
  <c r="H9" i="4"/>
  <c r="M43" i="16"/>
  <c r="H4" i="4" s="1"/>
  <c r="M11" i="20"/>
  <c r="H17" i="4"/>
  <c r="M10" i="11"/>
  <c r="H13" i="4" s="1"/>
  <c r="M9" i="8"/>
  <c r="H6" i="4"/>
  <c r="M13" i="6"/>
  <c r="H8" i="4" s="1"/>
  <c r="M11" i="18"/>
  <c r="H12" i="4"/>
  <c r="L11" i="18"/>
  <c r="G12" i="4"/>
  <c r="M11" i="19"/>
  <c r="H11" i="4"/>
  <c r="D22" i="4" l="1"/>
  <c r="D24" i="4" s="1"/>
  <c r="D25" i="4" s="1"/>
  <c r="F25" i="4" s="1"/>
  <c r="E22" i="4"/>
  <c r="E24" i="4" s="1"/>
  <c r="E25" i="4" s="1"/>
  <c r="G25" i="4" s="1"/>
  <c r="F22" i="4"/>
  <c r="F24" i="4" s="1"/>
  <c r="H22" i="4"/>
</calcChain>
</file>

<file path=xl/sharedStrings.xml><?xml version="1.0" encoding="utf-8"?>
<sst xmlns="http://schemas.openxmlformats.org/spreadsheetml/2006/main" count="675" uniqueCount="286">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</sst>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4" activePane="bottomRight" state="frozen"/>
      <selection pane="topRight" activeCell="B1" sqref="B1"/>
      <selection pane="bottomLeft" activeCell="A2" sqref="A2"/>
      <selection pane="bottomRight" activeCell="G4" sqref="G4"/>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279</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ShopWidget!C43</f>
        <v>12</v>
      </c>
      <c r="D4" s="99">
        <f>ShopWidget!F43</f>
        <v>14</v>
      </c>
      <c r="E4" s="99">
        <f>ShopWidget!I43</f>
        <v>26</v>
      </c>
      <c r="F4" s="99">
        <f>ShopWidget!K43</f>
        <v>17.489999999999998</v>
      </c>
      <c r="G4" s="99" t="s">
        <v>183</v>
      </c>
      <c r="H4" s="99">
        <f>ShopWidget!M43</f>
        <v>35.58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16.600000000000001</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16.3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276</v>
      </c>
    </row>
    <row r="21" spans="1:9" s="100" customFormat="1" x14ac:dyDescent="0.2">
      <c r="B21" s="101"/>
      <c r="C21" s="103"/>
      <c r="D21" s="103"/>
      <c r="E21" s="103"/>
      <c r="F21" s="103"/>
      <c r="G21" s="103"/>
      <c r="H21" s="103"/>
      <c r="I21" s="102"/>
    </row>
    <row r="22" spans="1:9" x14ac:dyDescent="0.2">
      <c r="A22" s="34" t="s">
        <v>18</v>
      </c>
      <c r="C22" s="105">
        <f t="shared" ref="C22:H22" si="0">SUM(C4:C21)</f>
        <v>116.7</v>
      </c>
      <c r="D22" s="105">
        <f t="shared" si="0"/>
        <v>115.60000000000001</v>
      </c>
      <c r="E22" s="105">
        <f t="shared" si="0"/>
        <v>113.60000000000001</v>
      </c>
      <c r="F22" s="105">
        <f t="shared" si="0"/>
        <v>62.83</v>
      </c>
      <c r="G22" s="105">
        <f t="shared" si="0"/>
        <v>43.42</v>
      </c>
      <c r="H22" s="105">
        <f t="shared" si="0"/>
        <v>117.34</v>
      </c>
    </row>
    <row r="23" spans="1:9" x14ac:dyDescent="0.2">
      <c r="C23" s="105">
        <v>2</v>
      </c>
      <c r="D23" s="105">
        <v>2.4</v>
      </c>
      <c r="E23" s="105">
        <v>1.6</v>
      </c>
      <c r="F23" s="105">
        <v>2.4</v>
      </c>
      <c r="G23" s="105">
        <v>1.6</v>
      </c>
      <c r="H23" s="106" t="s">
        <v>66</v>
      </c>
    </row>
    <row r="24" spans="1:9" x14ac:dyDescent="0.2">
      <c r="A24" s="34" t="s">
        <v>17</v>
      </c>
      <c r="C24" s="105">
        <f>(((C22/C23)+0.49)/5)</f>
        <v>11.768000000000001</v>
      </c>
      <c r="D24" s="105">
        <f>(((D22/D23)+0.49)/5)</f>
        <v>9.7313333333333354</v>
      </c>
      <c r="E24" s="105">
        <f>(((E22/E23)+0.49)/5)</f>
        <v>14.297999999999998</v>
      </c>
      <c r="F24" s="105">
        <f>(((F22/F23)+0.49)/5)</f>
        <v>5.3338333333333328</v>
      </c>
      <c r="G24" s="105">
        <f>(((G22/G23)+0.49)/5)</f>
        <v>5.5254999999999992</v>
      </c>
      <c r="H24" s="107" t="s">
        <v>67</v>
      </c>
    </row>
    <row r="25" spans="1:9" x14ac:dyDescent="0.2">
      <c r="A25" s="34" t="s">
        <v>19</v>
      </c>
      <c r="C25" s="108">
        <f ca="1">TODAY()+(C24*7)</f>
        <v>41674.375999999997</v>
      </c>
      <c r="D25" s="108">
        <f ca="1">TODAY()+(D24*7)</f>
        <v>41660.119333333336</v>
      </c>
      <c r="E25" s="108">
        <f ca="1">TODAY()+(E24*7)</f>
        <v>41692.086000000003</v>
      </c>
      <c r="F25" s="108">
        <f ca="1">D25+(F24*7)</f>
        <v>41697.45616666667</v>
      </c>
      <c r="G25" s="108">
        <f ca="1">E25+(G24*7)</f>
        <v>41730.764500000005</v>
      </c>
      <c r="H25" s="109" t="s">
        <v>65</v>
      </c>
    </row>
    <row r="27" spans="1:9" x14ac:dyDescent="0.2">
      <c r="A27" s="34" t="s">
        <v>120</v>
      </c>
      <c r="C27" s="108">
        <v>41667</v>
      </c>
      <c r="D27" s="108">
        <v>41651</v>
      </c>
      <c r="E27" s="108">
        <v>41686</v>
      </c>
      <c r="F27" s="108">
        <v>41689</v>
      </c>
      <c r="G27" s="108">
        <v>41734</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6"/>
  <sheetViews>
    <sheetView topLeftCell="A22" zoomScaleNormal="100" workbookViewId="0">
      <selection activeCell="H43" sqref="H43"/>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-F136</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1.5</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273</v>
      </c>
      <c r="E37" s="194">
        <v>0</v>
      </c>
      <c r="F37" s="168">
        <v>0</v>
      </c>
      <c r="G37" s="195" t="s">
        <v>273</v>
      </c>
      <c r="H37" s="194">
        <v>0</v>
      </c>
      <c r="I37" s="168">
        <v>0</v>
      </c>
      <c r="J37" s="195" t="s">
        <v>273</v>
      </c>
      <c r="L37" s="193"/>
      <c r="M37" s="193"/>
      <c r="N37" s="196"/>
      <c r="O37" s="197" t="s">
        <v>274</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194" customFormat="1" ht="15" x14ac:dyDescent="0.25">
      <c r="A39" s="193" t="s">
        <v>283</v>
      </c>
      <c r="C39" s="168"/>
      <c r="D39" s="195"/>
      <c r="E39" s="194">
        <v>1</v>
      </c>
      <c r="F39" s="168">
        <v>1</v>
      </c>
      <c r="G39" s="195" t="s">
        <v>105</v>
      </c>
      <c r="I39" s="168"/>
      <c r="J39" s="195"/>
      <c r="L39" s="193"/>
      <c r="M39" s="193"/>
      <c r="N39" s="196"/>
      <c r="O39" s="197" t="s">
        <v>284</v>
      </c>
    </row>
    <row r="40" spans="1:15" s="194" customFormat="1" ht="15" x14ac:dyDescent="0.25">
      <c r="A40" s="193" t="s">
        <v>285</v>
      </c>
      <c r="C40" s="168"/>
      <c r="D40" s="195"/>
      <c r="F40" s="168"/>
      <c r="G40" s="195"/>
      <c r="H40" s="194">
        <v>1</v>
      </c>
      <c r="I40" s="168">
        <v>1</v>
      </c>
      <c r="J40" s="195" t="s">
        <v>127</v>
      </c>
      <c r="L40" s="193"/>
      <c r="M40" s="193"/>
      <c r="N40" s="196"/>
      <c r="O40" s="197"/>
    </row>
    <row r="41" spans="1:15" s="200" customFormat="1" ht="15" x14ac:dyDescent="0.25">
      <c r="A41" s="199" t="s">
        <v>262</v>
      </c>
      <c r="B41" s="200">
        <v>2</v>
      </c>
      <c r="C41" s="201">
        <v>2</v>
      </c>
      <c r="D41" s="203"/>
      <c r="E41" s="200">
        <v>3</v>
      </c>
      <c r="F41" s="201">
        <v>3</v>
      </c>
      <c r="G41" s="203"/>
      <c r="H41" s="200">
        <v>12</v>
      </c>
      <c r="I41" s="201">
        <v>12</v>
      </c>
      <c r="J41" s="203"/>
      <c r="L41" s="199"/>
      <c r="M41" s="199"/>
      <c r="N41" s="204"/>
      <c r="O41" s="205" t="s">
        <v>263</v>
      </c>
    </row>
    <row r="42" spans="1:15" ht="15.75" thickBot="1" x14ac:dyDescent="0.3">
      <c r="A42" s="57" t="s">
        <v>268</v>
      </c>
      <c r="C42" s="150"/>
      <c r="F42" s="150"/>
      <c r="H42" s="59">
        <v>-10</v>
      </c>
      <c r="I42" s="150"/>
    </row>
    <row r="43" spans="1:15" s="144" customFormat="1" ht="15.75" thickTop="1" x14ac:dyDescent="0.25">
      <c r="A43" s="143" t="s">
        <v>100</v>
      </c>
      <c r="B43" s="144">
        <f>SUM(B4:B41)</f>
        <v>35.700000000000003</v>
      </c>
      <c r="C43" s="155">
        <f>SUM(C4:C41)</f>
        <v>12</v>
      </c>
      <c r="D43" s="143"/>
      <c r="E43" s="144">
        <f>SUM(E4:E41)</f>
        <v>79.5</v>
      </c>
      <c r="F43" s="155">
        <f>SUM(F4:F41)</f>
        <v>14</v>
      </c>
      <c r="G43" s="143"/>
      <c r="H43" s="144">
        <f>SUM(H4:H42)</f>
        <v>39.1</v>
      </c>
      <c r="I43" s="155">
        <f>SUM(I4:I41)</f>
        <v>26</v>
      </c>
      <c r="J43" s="143"/>
      <c r="K43" s="144">
        <f>E43*B45</f>
        <v>17.489999999999998</v>
      </c>
      <c r="L43" s="143">
        <f>H43*B45</f>
        <v>8.6020000000000003</v>
      </c>
      <c r="M43" s="143">
        <f>(E43+H43)*B46</f>
        <v>35.58</v>
      </c>
      <c r="N43" s="145"/>
      <c r="O43" s="94" t="s">
        <v>148</v>
      </c>
    </row>
    <row r="45" spans="1:15" x14ac:dyDescent="0.2">
      <c r="A45" s="57" t="s">
        <v>37</v>
      </c>
      <c r="B45" s="59">
        <v>0.22</v>
      </c>
    </row>
    <row r="46" spans="1:15" x14ac:dyDescent="0.2">
      <c r="A46" s="57" t="s">
        <v>98</v>
      </c>
      <c r="B4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0.5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0" sqref="I20"/>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1</v>
      </c>
      <c r="G20" s="17" t="s">
        <v>105</v>
      </c>
      <c r="H20" s="18">
        <v>3.5</v>
      </c>
      <c r="I20" s="168">
        <v>1.5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16.600000000000001</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I13" sqref="I13"/>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281</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277</v>
      </c>
    </row>
    <row r="9" spans="1:15" s="22" customFormat="1" x14ac:dyDescent="0.25">
      <c r="A9" s="17" t="s">
        <v>21</v>
      </c>
      <c r="B9" s="18">
        <v>8</v>
      </c>
      <c r="C9" s="48">
        <v>8</v>
      </c>
      <c r="D9" s="17"/>
      <c r="E9" s="18">
        <v>5</v>
      </c>
      <c r="F9" s="48">
        <v>5</v>
      </c>
      <c r="G9" s="17"/>
      <c r="H9" s="18">
        <v>5</v>
      </c>
      <c r="I9" s="48">
        <v>2.5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43.5" x14ac:dyDescent="0.25">
      <c r="A12" s="17" t="s">
        <v>272</v>
      </c>
      <c r="B12" s="18"/>
      <c r="C12" s="48"/>
      <c r="D12" s="17"/>
      <c r="E12" s="18">
        <v>4</v>
      </c>
      <c r="F12" s="48">
        <v>2</v>
      </c>
      <c r="G12" s="17" t="s">
        <v>183</v>
      </c>
      <c r="H12" s="18"/>
      <c r="I12" s="48"/>
      <c r="J12" s="17"/>
      <c r="K12" s="18"/>
      <c r="L12" s="17"/>
      <c r="M12" s="21"/>
      <c r="N12" s="19"/>
      <c r="O12" s="67" t="s">
        <v>282</v>
      </c>
    </row>
    <row r="13" spans="1:15" s="22" customFormat="1" x14ac:dyDescent="0.25">
      <c r="A13" s="17" t="s">
        <v>230</v>
      </c>
      <c r="B13" s="18"/>
      <c r="C13" s="48"/>
      <c r="D13" s="17"/>
      <c r="E13" s="18"/>
      <c r="F13" s="48"/>
      <c r="G13" s="17"/>
      <c r="H13" s="18">
        <v>3</v>
      </c>
      <c r="I13" s="48">
        <v>1</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16.3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B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275</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280</v>
      </c>
    </row>
    <row r="8" spans="1:15" s="22" customFormat="1" ht="15" x14ac:dyDescent="0.25">
      <c r="A8" s="208" t="s">
        <v>267</v>
      </c>
      <c r="B8" s="18">
        <v>3</v>
      </c>
      <c r="C8" s="48">
        <v>3</v>
      </c>
      <c r="D8" s="17"/>
      <c r="E8" s="18">
        <v>4</v>
      </c>
      <c r="F8" s="48">
        <v>0</v>
      </c>
      <c r="G8" s="17"/>
      <c r="H8" s="18">
        <v>6</v>
      </c>
      <c r="I8" s="48">
        <v>2</v>
      </c>
      <c r="J8" s="17"/>
      <c r="K8" s="18"/>
      <c r="L8" s="17"/>
      <c r="M8" s="21"/>
      <c r="N8" s="20"/>
      <c r="O8" s="34" t="s">
        <v>278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8" sqref="F8"/>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2013-11-14T17:54:02Z</dcterms:modified>
</cp:coreProperties>
</file>